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savi\OneDrive\Desktop\JoVE manuscripts\PPR articles\64341R1\64341_R2\"/>
    </mc:Choice>
  </mc:AlternateContent>
  <xr:revisionPtr revIDLastSave="0" documentId="13_ncr:1_{576F0ED2-7E45-44AF-8462-B5F0F0F576E7}" xr6:coauthVersionLast="47" xr6:coauthVersionMax="47" xr10:uidLastSave="{00000000-0000-0000-0000-000000000000}"/>
  <bookViews>
    <workbookView xWindow="-120" yWindow="-120" windowWidth="29040" windowHeight="15720" xr2:uid="{A20B11CB-BCD3-4709-8639-334D2EA3046C}"/>
  </bookViews>
  <sheets>
    <sheet name="Table 2" sheetId="1" r:id="rId1"/>
  </sheets>
  <definedNames>
    <definedName name="solver_adj" localSheetId="0" hidden="1">'Table 2'!$J$14:$J$16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'Table 2'!$J$18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1" l="1"/>
  <c r="G21" i="1"/>
  <c r="F21" i="1"/>
  <c r="H21" i="1" s="1"/>
  <c r="G20" i="1"/>
  <c r="F20" i="1"/>
  <c r="H20" i="1" s="1"/>
  <c r="G19" i="1"/>
  <c r="F19" i="1"/>
  <c r="H19" i="1" s="1"/>
  <c r="G18" i="1"/>
  <c r="H18" i="1" s="1"/>
  <c r="F18" i="1"/>
  <c r="G17" i="1"/>
  <c r="H17" i="1" s="1"/>
  <c r="F17" i="1"/>
  <c r="G16" i="1"/>
  <c r="F16" i="1"/>
  <c r="H16" i="1" s="1"/>
  <c r="H15" i="1"/>
  <c r="G15" i="1"/>
  <c r="F15" i="1"/>
  <c r="F14" i="1"/>
  <c r="J10" i="1"/>
  <c r="G10" i="1"/>
  <c r="F10" i="1"/>
  <c r="H10" i="1" s="1"/>
  <c r="H9" i="1"/>
  <c r="G9" i="1"/>
  <c r="F9" i="1"/>
  <c r="H8" i="1"/>
  <c r="G8" i="1"/>
  <c r="F8" i="1"/>
  <c r="G7" i="1"/>
  <c r="H7" i="1" s="1"/>
  <c r="F7" i="1"/>
  <c r="G6" i="1"/>
  <c r="H6" i="1" s="1"/>
  <c r="F6" i="1"/>
  <c r="G5" i="1"/>
  <c r="F5" i="1"/>
  <c r="H5" i="1" s="1"/>
  <c r="H4" i="1"/>
  <c r="G4" i="1"/>
  <c r="F4" i="1"/>
  <c r="F3" i="1"/>
  <c r="J18" i="1" l="1"/>
  <c r="J7" i="1"/>
</calcChain>
</file>

<file path=xl/sharedStrings.xml><?xml version="1.0" encoding="utf-8"?>
<sst xmlns="http://schemas.openxmlformats.org/spreadsheetml/2006/main" count="80" uniqueCount="20">
  <si>
    <t>Toxin used</t>
  </si>
  <si>
    <t>Genotype</t>
  </si>
  <si>
    <t>Other condition</t>
  </si>
  <si>
    <t>Modeled</t>
  </si>
  <si>
    <t>Residuals</t>
  </si>
  <si>
    <t>Parameters</t>
  </si>
  <si>
    <t>SLO</t>
  </si>
  <si>
    <t>Tyrode's buffer</t>
  </si>
  <si>
    <t>L</t>
  </si>
  <si>
    <t>k</t>
  </si>
  <si>
    <t>c</t>
  </si>
  <si>
    <t>SUM</t>
  </si>
  <si>
    <t>LC50</t>
  </si>
  <si>
    <t>Conc (HU/mL)</t>
  </si>
  <si>
    <t>Avg PI high (%)</t>
  </si>
  <si>
    <t>Specific PI high (%)</t>
  </si>
  <si>
    <t>Logistic Modeling Set-up</t>
  </si>
  <si>
    <t>Modeling Results After Solver Run</t>
  </si>
  <si>
    <r>
      <t>spt2</t>
    </r>
    <r>
      <rPr>
        <i/>
        <vertAlign val="superscript"/>
        <sz val="12"/>
        <color rgb="FF000000"/>
        <rFont val="Calibri"/>
        <family val="2"/>
        <scheme val="minor"/>
      </rPr>
      <t>—</t>
    </r>
  </si>
  <si>
    <t>Parameter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</si>
</sst>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6" x14ac:knownFonts="1">
    <font>
      <sz val="11"/>
      <color theme="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color rgb="FF000000"/>
      <name val="Calibri"/>
      <family val="2"/>
      <scheme val="minor"/>
    </font>
    <font>
      <i/>
      <vertAlign val="superscript"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Alignment="1">
      <alignment horizontal="right" vertical="center"/>
    </xf>
    <xf numFmtId="2" fontId="0" fillId="0" borderId="0" xfId="0" applyNumberForma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1" applyFont="1"/>
    <xf numFmtId="0" fontId="4" fillId="0" borderId="0" xfId="0" applyFont="1"/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2" fillId="0" borderId="0" xfId="0" applyNumberFormat="1" applyFont="1"/>
    <xf numFmtId="165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</cellXfs>
  <cellStyles count="2">
    <cellStyle name="Normal" xfId="0" builtinId="0"/>
    <cellStyle name="Normal 2" xfId="1" xr:uid="{797D2E88-0D60-4B04-99DC-B0C3E816DE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2667E-1072-42BB-B057-C66EF7D9485D}">
  <dimension ref="A1:J31"/>
  <sheetViews>
    <sheetView tabSelected="1" zoomScale="160" zoomScaleNormal="160" workbookViewId="0">
      <selection activeCell="J5" sqref="J5"/>
    </sheetView>
  </sheetViews>
  <sheetFormatPr defaultRowHeight="14.25" x14ac:dyDescent="0.2"/>
  <cols>
    <col min="1" max="1" width="16" bestFit="1" customWidth="1"/>
    <col min="2" max="3" width="16" customWidth="1"/>
    <col min="4" max="4" width="12.375" customWidth="1"/>
    <col min="5" max="5" width="13.375" customWidth="1"/>
    <col min="6" max="6" width="17.125" customWidth="1"/>
    <col min="7" max="7" width="12.875" customWidth="1"/>
    <col min="9" max="9" width="11.25" customWidth="1"/>
  </cols>
  <sheetData>
    <row r="1" spans="1:10" ht="15.75" x14ac:dyDescent="0.25">
      <c r="A1" s="3" t="s">
        <v>16</v>
      </c>
      <c r="B1" s="3"/>
      <c r="C1" s="3"/>
      <c r="D1" s="3"/>
      <c r="E1" s="3"/>
      <c r="F1" s="3"/>
      <c r="G1" s="3"/>
      <c r="H1" s="3"/>
      <c r="I1" s="3"/>
      <c r="J1" s="3"/>
    </row>
    <row r="2" spans="1:10" ht="15.75" x14ac:dyDescent="0.25">
      <c r="A2" s="4" t="s">
        <v>0</v>
      </c>
      <c r="B2" s="4" t="s">
        <v>1</v>
      </c>
      <c r="C2" s="4" t="s">
        <v>2</v>
      </c>
      <c r="D2" s="5" t="s">
        <v>13</v>
      </c>
      <c r="E2" s="5" t="s">
        <v>14</v>
      </c>
      <c r="F2" s="5" t="s">
        <v>15</v>
      </c>
      <c r="G2" s="4" t="s">
        <v>3</v>
      </c>
      <c r="H2" s="4" t="s">
        <v>4</v>
      </c>
      <c r="I2" s="11" t="s">
        <v>5</v>
      </c>
      <c r="J2" s="11" t="s">
        <v>19</v>
      </c>
    </row>
    <row r="3" spans="1:10" ht="15.75" customHeight="1" x14ac:dyDescent="0.25">
      <c r="A3" s="4" t="s">
        <v>6</v>
      </c>
      <c r="B3" s="6" t="s">
        <v>18</v>
      </c>
      <c r="C3" s="4" t="s">
        <v>7</v>
      </c>
      <c r="D3" s="5">
        <v>0</v>
      </c>
      <c r="E3" s="3">
        <v>2.62</v>
      </c>
      <c r="F3" s="5">
        <f>(E3-E$12)/(100-E$12)*100</f>
        <v>2.62</v>
      </c>
      <c r="G3" s="3"/>
      <c r="H3" s="3"/>
      <c r="I3" s="4" t="s">
        <v>8</v>
      </c>
      <c r="J3" s="7">
        <v>100</v>
      </c>
    </row>
    <row r="4" spans="1:10" ht="15" customHeight="1" x14ac:dyDescent="0.25">
      <c r="A4" s="4" t="s">
        <v>6</v>
      </c>
      <c r="B4" s="6" t="s">
        <v>18</v>
      </c>
      <c r="C4" s="4" t="s">
        <v>7</v>
      </c>
      <c r="D4" s="5">
        <v>62</v>
      </c>
      <c r="E4" s="3">
        <v>17.3</v>
      </c>
      <c r="F4" s="5">
        <f t="shared" ref="F4:F10" si="0">(E4-E$12)/(100-E$12)*100</f>
        <v>17.3</v>
      </c>
      <c r="G4" s="7">
        <f>$J$3/(1+EXP(-$J$4*(D4-$J$5)))</f>
        <v>4.2814295159190763E-19</v>
      </c>
      <c r="H4" s="7">
        <f>(F4-G4)^2</f>
        <v>299.29000000000002</v>
      </c>
      <c r="I4" s="4" t="s">
        <v>9</v>
      </c>
      <c r="J4" s="7">
        <v>0.05</v>
      </c>
    </row>
    <row r="5" spans="1:10" ht="15" customHeight="1" x14ac:dyDescent="0.25">
      <c r="A5" s="4" t="s">
        <v>6</v>
      </c>
      <c r="B5" s="6" t="s">
        <v>18</v>
      </c>
      <c r="C5" s="4" t="s">
        <v>7</v>
      </c>
      <c r="D5" s="5">
        <v>125</v>
      </c>
      <c r="E5" s="3">
        <v>33.049999999999997</v>
      </c>
      <c r="F5" s="5">
        <f t="shared" si="0"/>
        <v>33.049999999999997</v>
      </c>
      <c r="G5" s="7">
        <f t="shared" ref="G5:G10" si="1">$J$3/(1+EXP(-$J$4*(D5-$J$5)))</f>
        <v>9.991171568224243E-18</v>
      </c>
      <c r="H5" s="7">
        <f t="shared" ref="H5:H10" si="2">(F5-G5)^2</f>
        <v>1092.3024999999998</v>
      </c>
      <c r="I5" s="4" t="s">
        <v>10</v>
      </c>
      <c r="J5" s="7">
        <v>1000</v>
      </c>
    </row>
    <row r="6" spans="1:10" ht="15.75" customHeight="1" x14ac:dyDescent="0.25">
      <c r="A6" s="4" t="s">
        <v>6</v>
      </c>
      <c r="B6" s="6" t="s">
        <v>18</v>
      </c>
      <c r="C6" s="4" t="s">
        <v>7</v>
      </c>
      <c r="D6" s="5">
        <v>250</v>
      </c>
      <c r="E6" s="3">
        <v>59.349999999999994</v>
      </c>
      <c r="F6" s="5">
        <f t="shared" si="0"/>
        <v>59.349999999999994</v>
      </c>
      <c r="G6" s="7">
        <f t="shared" si="1"/>
        <v>5.1755550058018686E-15</v>
      </c>
      <c r="H6" s="7">
        <f t="shared" si="2"/>
        <v>3522.4224999999983</v>
      </c>
      <c r="I6" s="4"/>
      <c r="J6" s="7"/>
    </row>
    <row r="7" spans="1:10" ht="15.75" customHeight="1" x14ac:dyDescent="0.25">
      <c r="A7" s="4" t="s">
        <v>6</v>
      </c>
      <c r="B7" s="6" t="s">
        <v>18</v>
      </c>
      <c r="C7" s="4" t="s">
        <v>7</v>
      </c>
      <c r="D7" s="5">
        <v>500</v>
      </c>
      <c r="E7" s="3">
        <v>75.400000000000006</v>
      </c>
      <c r="F7" s="5">
        <f t="shared" si="0"/>
        <v>75.400000000000006</v>
      </c>
      <c r="G7" s="7">
        <f t="shared" si="1"/>
        <v>1.3887943864771145E-9</v>
      </c>
      <c r="H7" s="7">
        <f t="shared" si="2"/>
        <v>5685.1599997905705</v>
      </c>
      <c r="I7" s="4" t="s">
        <v>11</v>
      </c>
      <c r="J7" s="7">
        <f>SUM(H4:H10)</f>
        <v>11958.314999790568</v>
      </c>
    </row>
    <row r="8" spans="1:10" ht="15.75" customHeight="1" x14ac:dyDescent="0.25">
      <c r="A8" s="4" t="s">
        <v>6</v>
      </c>
      <c r="B8" s="6" t="s">
        <v>18</v>
      </c>
      <c r="C8" s="4" t="s">
        <v>7</v>
      </c>
      <c r="D8" s="5">
        <v>1000</v>
      </c>
      <c r="E8" s="3">
        <v>84.8</v>
      </c>
      <c r="F8" s="5">
        <f t="shared" si="0"/>
        <v>84.8</v>
      </c>
      <c r="G8" s="7">
        <f t="shared" si="1"/>
        <v>50</v>
      </c>
      <c r="H8" s="7">
        <f t="shared" si="2"/>
        <v>1211.0399999999997</v>
      </c>
      <c r="I8" s="4"/>
      <c r="J8" s="7"/>
    </row>
    <row r="9" spans="1:10" ht="15.75" customHeight="1" x14ac:dyDescent="0.25">
      <c r="A9" s="4" t="s">
        <v>6</v>
      </c>
      <c r="B9" s="6" t="s">
        <v>18</v>
      </c>
      <c r="C9" s="4" t="s">
        <v>7</v>
      </c>
      <c r="D9" s="5">
        <v>2000</v>
      </c>
      <c r="E9" s="3">
        <v>91.7</v>
      </c>
      <c r="F9" s="5">
        <f t="shared" si="0"/>
        <v>91.7</v>
      </c>
      <c r="G9" s="7">
        <f t="shared" si="1"/>
        <v>100</v>
      </c>
      <c r="H9" s="7">
        <f t="shared" si="2"/>
        <v>68.889999999999958</v>
      </c>
      <c r="I9" s="4"/>
      <c r="J9" s="7"/>
    </row>
    <row r="10" spans="1:10" ht="14.25" customHeight="1" x14ac:dyDescent="0.25">
      <c r="A10" s="4" t="s">
        <v>6</v>
      </c>
      <c r="B10" s="6" t="s">
        <v>18</v>
      </c>
      <c r="C10" s="4" t="s">
        <v>7</v>
      </c>
      <c r="D10" s="5">
        <v>4000</v>
      </c>
      <c r="E10" s="3">
        <v>91.1</v>
      </c>
      <c r="F10" s="5">
        <f t="shared" si="0"/>
        <v>91.1</v>
      </c>
      <c r="G10" s="7">
        <f t="shared" si="1"/>
        <v>100</v>
      </c>
      <c r="H10" s="7">
        <f t="shared" si="2"/>
        <v>79.210000000000107</v>
      </c>
      <c r="I10" s="4" t="s">
        <v>12</v>
      </c>
      <c r="J10" s="7">
        <f>(J5-LN(J3/(50)-1))/J4</f>
        <v>20000</v>
      </c>
    </row>
    <row r="11" spans="1:10" ht="15.75" x14ac:dyDescent="0.2">
      <c r="A11" s="4"/>
      <c r="B11" s="4"/>
      <c r="C11" s="4"/>
      <c r="D11" s="7"/>
      <c r="E11" s="7"/>
      <c r="F11" s="7"/>
      <c r="G11" s="7"/>
      <c r="H11" s="7"/>
      <c r="I11" s="4"/>
      <c r="J11" s="7"/>
    </row>
    <row r="12" spans="1:10" ht="15.75" x14ac:dyDescent="0.25">
      <c r="A12" s="4" t="s">
        <v>17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5.75" x14ac:dyDescent="0.25">
      <c r="A13" s="4" t="s">
        <v>0</v>
      </c>
      <c r="B13" s="4" t="s">
        <v>1</v>
      </c>
      <c r="C13" s="4" t="s">
        <v>2</v>
      </c>
      <c r="D13" s="5" t="s">
        <v>13</v>
      </c>
      <c r="E13" s="5" t="s">
        <v>14</v>
      </c>
      <c r="F13" s="5" t="s">
        <v>15</v>
      </c>
      <c r="G13" s="4" t="s">
        <v>3</v>
      </c>
      <c r="H13" s="4" t="s">
        <v>4</v>
      </c>
      <c r="I13" s="4" t="s">
        <v>5</v>
      </c>
      <c r="J13" s="4" t="s">
        <v>19</v>
      </c>
    </row>
    <row r="14" spans="1:10" ht="15" customHeight="1" x14ac:dyDescent="0.25">
      <c r="A14" s="4" t="s">
        <v>6</v>
      </c>
      <c r="B14" s="6" t="s">
        <v>18</v>
      </c>
      <c r="C14" s="4" t="s">
        <v>7</v>
      </c>
      <c r="D14" s="7">
        <v>0</v>
      </c>
      <c r="E14" s="3">
        <v>2.62</v>
      </c>
      <c r="F14" s="8">
        <f t="shared" ref="F14:F21" si="3">(E14-E$3)/(100-E$3)*100</f>
        <v>0</v>
      </c>
      <c r="G14" s="9"/>
      <c r="H14" s="9"/>
      <c r="I14" s="4" t="s">
        <v>8</v>
      </c>
      <c r="J14" s="8">
        <v>87.011437879749636</v>
      </c>
    </row>
    <row r="15" spans="1:10" ht="15.75" customHeight="1" x14ac:dyDescent="0.25">
      <c r="A15" s="4" t="s">
        <v>6</v>
      </c>
      <c r="B15" s="6" t="s">
        <v>18</v>
      </c>
      <c r="C15" s="4" t="s">
        <v>7</v>
      </c>
      <c r="D15" s="7">
        <v>62</v>
      </c>
      <c r="E15" s="3">
        <v>17.3</v>
      </c>
      <c r="F15" s="8">
        <f t="shared" si="3"/>
        <v>15.074964058328199</v>
      </c>
      <c r="G15" s="8">
        <f>$J$14/(1+EXP(-$J$15*(D15-$J$16)))</f>
        <v>19.313976454929087</v>
      </c>
      <c r="H15" s="8">
        <f>(F15-G15)^2</f>
        <v>17.969226098536005</v>
      </c>
      <c r="I15" s="4" t="s">
        <v>9</v>
      </c>
      <c r="J15" s="10">
        <v>9.5266017592710445E-3</v>
      </c>
    </row>
    <row r="16" spans="1:10" ht="15" customHeight="1" x14ac:dyDescent="0.25">
      <c r="A16" s="4" t="s">
        <v>6</v>
      </c>
      <c r="B16" s="6" t="s">
        <v>18</v>
      </c>
      <c r="C16" s="4" t="s">
        <v>7</v>
      </c>
      <c r="D16" s="7">
        <v>125</v>
      </c>
      <c r="E16" s="3">
        <v>33.049999999999997</v>
      </c>
      <c r="F16" s="8">
        <f t="shared" si="3"/>
        <v>31.248716368864244</v>
      </c>
      <c r="G16" s="8">
        <f t="shared" ref="G16:G21" si="4">$J$14/(1+EXP(-$J$15*(D16-$J$16)))</f>
        <v>29.76477371879912</v>
      </c>
      <c r="H16" s="8">
        <f t="shared" ref="H16:H21" si="5">(F16-G16)^2</f>
        <v>2.2020857886823038</v>
      </c>
      <c r="I16" s="4" t="s">
        <v>10</v>
      </c>
      <c r="J16" s="8">
        <v>193.65446725013692</v>
      </c>
    </row>
    <row r="17" spans="1:10" ht="14.25" customHeight="1" x14ac:dyDescent="0.25">
      <c r="A17" s="4" t="s">
        <v>6</v>
      </c>
      <c r="B17" s="6" t="s">
        <v>18</v>
      </c>
      <c r="C17" s="4" t="s">
        <v>7</v>
      </c>
      <c r="D17" s="7">
        <v>250</v>
      </c>
      <c r="E17" s="3">
        <v>59.349999999999994</v>
      </c>
      <c r="F17" s="8">
        <f t="shared" si="3"/>
        <v>58.256315465187924</v>
      </c>
      <c r="G17" s="8">
        <f t="shared" si="4"/>
        <v>54.909732450789996</v>
      </c>
      <c r="H17" s="8">
        <f t="shared" si="5"/>
        <v>11.199617872256729</v>
      </c>
      <c r="I17" s="4"/>
      <c r="J17" s="8"/>
    </row>
    <row r="18" spans="1:10" ht="15" customHeight="1" x14ac:dyDescent="0.25">
      <c r="A18" s="4" t="s">
        <v>6</v>
      </c>
      <c r="B18" s="6" t="s">
        <v>18</v>
      </c>
      <c r="C18" s="4" t="s">
        <v>7</v>
      </c>
      <c r="D18" s="7">
        <v>500</v>
      </c>
      <c r="E18" s="3">
        <v>75.400000000000006</v>
      </c>
      <c r="F18" s="8">
        <f t="shared" si="3"/>
        <v>74.738139248305615</v>
      </c>
      <c r="G18" s="8">
        <f t="shared" si="4"/>
        <v>82.55211091385695</v>
      </c>
      <c r="H18" s="8">
        <f t="shared" si="5"/>
        <v>61.058153190039107</v>
      </c>
      <c r="I18" s="4" t="s">
        <v>11</v>
      </c>
      <c r="J18" s="8">
        <f>SUM(H15:H21)</f>
        <v>133.84107751485487</v>
      </c>
    </row>
    <row r="19" spans="1:10" ht="15" customHeight="1" x14ac:dyDescent="0.25">
      <c r="A19" s="4" t="s">
        <v>6</v>
      </c>
      <c r="B19" s="6" t="s">
        <v>18</v>
      </c>
      <c r="C19" s="4" t="s">
        <v>7</v>
      </c>
      <c r="D19" s="7">
        <v>1000</v>
      </c>
      <c r="E19" s="3">
        <v>84.8</v>
      </c>
      <c r="F19" s="8">
        <f t="shared" si="3"/>
        <v>84.391045389196961</v>
      </c>
      <c r="G19" s="8">
        <f t="shared" si="4"/>
        <v>86.97132886887276</v>
      </c>
      <c r="H19" s="8">
        <f t="shared" si="5"/>
        <v>6.6578628354878502</v>
      </c>
      <c r="I19" s="4"/>
      <c r="J19" s="8"/>
    </row>
    <row r="20" spans="1:10" ht="15" customHeight="1" x14ac:dyDescent="0.25">
      <c r="A20" s="4" t="s">
        <v>6</v>
      </c>
      <c r="B20" s="6" t="s">
        <v>18</v>
      </c>
      <c r="C20" s="4" t="s">
        <v>7</v>
      </c>
      <c r="D20" s="7">
        <v>2000</v>
      </c>
      <c r="E20" s="3">
        <v>91.7</v>
      </c>
      <c r="F20" s="8">
        <f t="shared" si="3"/>
        <v>91.476689258574666</v>
      </c>
      <c r="G20" s="8">
        <f t="shared" si="4"/>
        <v>87.01143495498043</v>
      </c>
      <c r="H20" s="8">
        <f t="shared" si="5"/>
        <v>19.938495995766843</v>
      </c>
      <c r="I20" s="4"/>
      <c r="J20" s="8"/>
    </row>
    <row r="21" spans="1:10" ht="15" customHeight="1" x14ac:dyDescent="0.25">
      <c r="A21" s="4" t="s">
        <v>6</v>
      </c>
      <c r="B21" s="6" t="s">
        <v>18</v>
      </c>
      <c r="C21" s="4" t="s">
        <v>7</v>
      </c>
      <c r="D21" s="7">
        <v>4000</v>
      </c>
      <c r="E21" s="3">
        <v>91.1</v>
      </c>
      <c r="F21" s="8">
        <f t="shared" si="3"/>
        <v>90.860546313411376</v>
      </c>
      <c r="G21" s="8">
        <f t="shared" si="4"/>
        <v>87.011437879749622</v>
      </c>
      <c r="H21" s="8">
        <f t="shared" si="5"/>
        <v>14.815635734086047</v>
      </c>
      <c r="I21" s="4" t="s">
        <v>12</v>
      </c>
      <c r="J21" s="8">
        <f>J16-(LN(J14/(50)-1))/J15</f>
        <v>225.22879105111724</v>
      </c>
    </row>
    <row r="22" spans="1:10" x14ac:dyDescent="0.2">
      <c r="F22" s="2"/>
      <c r="G22" s="2"/>
      <c r="H22" s="2"/>
    </row>
    <row r="24" spans="1:10" x14ac:dyDescent="0.2">
      <c r="J24" s="1"/>
    </row>
    <row r="25" spans="1:10" x14ac:dyDescent="0.2">
      <c r="J25" s="1"/>
    </row>
    <row r="26" spans="1:10" x14ac:dyDescent="0.2">
      <c r="J26" s="1"/>
    </row>
    <row r="27" spans="1:10" x14ac:dyDescent="0.2">
      <c r="J27" s="1"/>
    </row>
    <row r="28" spans="1:10" x14ac:dyDescent="0.2">
      <c r="J28" s="1"/>
    </row>
    <row r="29" spans="1:10" x14ac:dyDescent="0.2">
      <c r="J29" s="1"/>
    </row>
    <row r="30" spans="1:10" x14ac:dyDescent="0.2">
      <c r="J30" s="1"/>
    </row>
    <row r="31" spans="1:10" x14ac:dyDescent="0.2">
      <c r="J31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Review Editor</cp:lastModifiedBy>
  <dcterms:created xsi:type="dcterms:W3CDTF">2022-05-27T15:36:23Z</dcterms:created>
  <dcterms:modified xsi:type="dcterms:W3CDTF">2022-08-23T11:28:48Z</dcterms:modified>
</cp:coreProperties>
</file>